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ryan\appdata\local\bentley\projectwise\workingdir\ohiodot-pw.bentley.com_ohiodot-pw-02\kryan@msconsultants.com\d1240165\"/>
    </mc:Choice>
  </mc:AlternateContent>
  <xr:revisionPtr revIDLastSave="0" documentId="13_ncr:1_{25EE42E1-7FDD-4F9D-AB28-60602B49E32E}" xr6:coauthVersionLast="47" xr6:coauthVersionMax="47" xr10:uidLastSave="{00000000-0000-0000-0000-000000000000}"/>
  <bookViews>
    <workbookView xWindow="-120" yWindow="-120" windowWidth="29040" windowHeight="15720" tabRatio="878" xr2:uid="{00000000-000D-0000-FFFF-FFFF00000000}"/>
  </bookViews>
  <sheets>
    <sheet name="Circuit TN" sheetId="27" r:id="rId1"/>
  </sheets>
  <definedNames>
    <definedName name="_xlnm.Print_Area" localSheetId="0">'Circuit TN'!$A$1:$K$38</definedName>
    <definedName name="VOLTAGE_DROP_CALCULAT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7" i="27" l="1"/>
  <c r="K37" i="27" s="1"/>
  <c r="A31" i="27"/>
  <c r="A32" i="27"/>
  <c r="K32" i="27" s="1"/>
  <c r="A33" i="27"/>
  <c r="K33" i="27" s="1"/>
  <c r="A34" i="27"/>
  <c r="K34" i="27" s="1"/>
  <c r="A35" i="27"/>
  <c r="K35" i="27" s="1"/>
  <c r="A36" i="27"/>
  <c r="K36" i="27" s="1"/>
  <c r="A30" i="27"/>
  <c r="K30" i="27" s="1"/>
  <c r="E26" i="27"/>
  <c r="A24" i="27"/>
  <c r="K24" i="27" s="1"/>
  <c r="A22" i="27"/>
  <c r="K22" i="27" s="1"/>
  <c r="A23" i="27"/>
  <c r="K23" i="27" s="1"/>
  <c r="E19" i="27"/>
  <c r="A17" i="27"/>
  <c r="K17" i="27" s="1"/>
  <c r="A16" i="27"/>
  <c r="K16" i="27" s="1"/>
  <c r="F28" i="27"/>
  <c r="E15" i="27"/>
  <c r="E16" i="27" s="1"/>
  <c r="J28" i="27"/>
  <c r="H28" i="27"/>
  <c r="K19" i="27"/>
  <c r="K21" i="27"/>
  <c r="K26" i="27"/>
  <c r="K27" i="27"/>
  <c r="K29" i="27"/>
  <c r="K31" i="27"/>
  <c r="F5" i="27"/>
  <c r="F16" i="27" l="1"/>
  <c r="H16" i="27" s="1"/>
  <c r="E17" i="27"/>
  <c r="E21" i="27" s="1"/>
  <c r="F17" i="27" l="1"/>
  <c r="H17" i="27" s="1"/>
  <c r="K15" i="27"/>
  <c r="F19" i="27" l="1"/>
  <c r="H19" i="27" s="1"/>
  <c r="F15" i="27"/>
  <c r="H15" i="27" s="1"/>
  <c r="E22" i="27" l="1"/>
  <c r="F21" i="27"/>
  <c r="H21" i="27" s="1"/>
  <c r="E23" i="27" l="1"/>
  <c r="F22" i="27"/>
  <c r="H22" i="27" s="1"/>
  <c r="E24" i="27" l="1"/>
  <c r="F23" i="27"/>
  <c r="H23" i="27" s="1"/>
  <c r="F24" i="27" l="1"/>
  <c r="H24" i="27" s="1"/>
  <c r="E27" i="27" l="1"/>
  <c r="E29" i="27" s="1"/>
  <c r="F26" i="27"/>
  <c r="H26" i="27" s="1"/>
  <c r="E30" i="27" l="1"/>
  <c r="F29" i="27"/>
  <c r="H29" i="27" s="1"/>
  <c r="F27" i="27"/>
  <c r="H27" i="27" s="1"/>
  <c r="E31" i="27" l="1"/>
  <c r="F30" i="27"/>
  <c r="H30" i="27" s="1"/>
  <c r="E32" i="27" l="1"/>
  <c r="F31" i="27"/>
  <c r="H31" i="27" s="1"/>
  <c r="E33" i="27" l="1"/>
  <c r="F32" i="27"/>
  <c r="H32" i="27" s="1"/>
  <c r="E34" i="27" l="1"/>
  <c r="F33" i="27"/>
  <c r="H33" i="27" s="1"/>
  <c r="E35" i="27" l="1"/>
  <c r="F34" i="27"/>
  <c r="H34" i="27" s="1"/>
  <c r="E36" i="27" l="1"/>
  <c r="F35" i="27"/>
  <c r="H35" i="27" s="1"/>
  <c r="E37" i="27" l="1"/>
  <c r="F37" i="27" s="1"/>
  <c r="H37" i="27" s="1"/>
  <c r="F36" i="27"/>
  <c r="H36" i="27" s="1"/>
  <c r="J37" i="27" l="1"/>
  <c r="I37" i="27"/>
  <c r="I36" i="27" s="1"/>
  <c r="J36" i="27" l="1"/>
  <c r="I35" i="27"/>
  <c r="I34" i="27" s="1"/>
  <c r="J35" i="27"/>
  <c r="I33" i="27" l="1"/>
  <c r="J34" i="27"/>
  <c r="I32" i="27" l="1"/>
  <c r="J33" i="27"/>
  <c r="J32" i="27" l="1"/>
  <c r="I31" i="27"/>
  <c r="I30" i="27" l="1"/>
  <c r="J31" i="27"/>
  <c r="I29" i="27" l="1"/>
  <c r="J30" i="27"/>
  <c r="I24" i="27" l="1"/>
  <c r="I27" i="27"/>
  <c r="J29" i="27"/>
  <c r="J27" i="27" l="1"/>
  <c r="I26" i="27"/>
  <c r="J26" i="27" s="1"/>
  <c r="I23" i="27"/>
  <c r="J24" i="27"/>
  <c r="J23" i="27" l="1"/>
  <c r="I22" i="27"/>
  <c r="I21" i="27" l="1"/>
  <c r="J22" i="27"/>
  <c r="I17" i="27" l="1"/>
  <c r="I19" i="27"/>
  <c r="J19" i="27" s="1"/>
  <c r="J21" i="27"/>
  <c r="I16" i="27" l="1"/>
  <c r="J17" i="27"/>
  <c r="I15" i="27" l="1"/>
  <c r="J15" i="27" s="1"/>
  <c r="J16" i="27"/>
</calcChain>
</file>

<file path=xl/sharedStrings.xml><?xml version="1.0" encoding="utf-8"?>
<sst xmlns="http://schemas.openxmlformats.org/spreadsheetml/2006/main" count="65" uniqueCount="53">
  <si>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</si>
  <si>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</si>
  <si>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</si>
  <si>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</si>
  <si>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</si>
  <si>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</si>
  <si>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</si>
  <si>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</si>
  <si>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</si>
  <si>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</si>
  <si>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</si>
  <si>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</si>
  <si>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</si>
  <si>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</si>
  <si>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</si>
  <si>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</si>
  <si>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</si>
  <si>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</si>
  <si>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</si>
  <si>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</si>
  <si>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</si>
  <si>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</si>
  <si>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</si>
  <si>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</si>
  <si>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</si>
  <si>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</si>
  <si>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</si>
  <si>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</si>
  <si>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</si>
  <si>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</si>
  <si>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Circuit: 'TE'</t>
  </si>
  <si>
    <t>PB-2</t>
  </si>
  <si>
    <t>PB-5</t>
  </si>
  <si>
    <t>GR-15</t>
  </si>
  <si>
    <t>GR-13</t>
  </si>
  <si>
    <t>GR-12</t>
  </si>
  <si>
    <t>GR-11</t>
  </si>
  <si>
    <t>GR-9</t>
  </si>
  <si>
    <t>GR-8</t>
  </si>
  <si>
    <t>GR-7</t>
  </si>
  <si>
    <t>GR-6</t>
  </si>
  <si>
    <t>GR-5</t>
  </si>
  <si>
    <t>GR-4</t>
  </si>
  <si>
    <t>GR-3</t>
  </si>
  <si>
    <t>GR-2</t>
  </si>
  <si>
    <t>GR-1</t>
  </si>
  <si>
    <t>CC-'GR'</t>
  </si>
  <si>
    <t>GR-16</t>
  </si>
  <si>
    <t>GR-17</t>
  </si>
  <si>
    <t>GR-14</t>
  </si>
  <si>
    <t>GR-10</t>
  </si>
  <si>
    <t>SUM-77 NB Vacant Rest Area TP</t>
  </si>
  <si>
    <t>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</si>
</sst>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  <font>
      <sz val="8"/>
      <name val="Arial"/>
      <family val="2"/>
    </font>
    <font>
      <b/>
      <i/>
      <sz val="10"/>
      <name val="Tahoma"/>
      <family val="2"/>
    </font>
    <font>
      <i/>
      <sz val="1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2" fontId="2" fillId="0" borderId="5" xfId="0" applyNumberFormat="1" applyFont="1" applyBorder="1" applyAlignment="1">
      <alignment horizontal="center"/>
    </xf>
    <xf numFmtId="0" fontId="5" fillId="0" borderId="0" xfId="0" applyFont="1"/>
    <xf numFmtId="49" fontId="4" fillId="0" borderId="0" xfId="0" applyNumberFormat="1" applyFont="1" applyAlignment="1">
      <alignment horizontal="right"/>
    </xf>
    <xf numFmtId="2" fontId="0" fillId="0" borderId="0" xfId="0" applyNumberFormat="1"/>
    <xf numFmtId="164" fontId="3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6"/>
  <sheetViews>
    <sheetView tabSelected="1" zoomScaleNormal="100" workbookViewId="0">
      <selection activeCell="C4" sqref="C4"/>
    </sheetView>
  </sheetViews>
  <sheetFormatPr defaultColWidth="0" defaultRowHeight="12.75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M1" s="11"/>
      <c r="R1" s="11">
        <v>14</v>
      </c>
      <c r="S1" s="18">
        <v>3.1</v>
      </c>
    </row>
    <row r="2" spans="1:19" ht="14.25" x14ac:dyDescent="0.2">
      <c r="A2" s="14" t="s">
        <v>24</v>
      </c>
      <c r="B2" s="14"/>
      <c r="C2" s="14" t="s">
        <v>51</v>
      </c>
      <c r="D2" s="14"/>
      <c r="E2" s="14"/>
      <c r="F2" s="14"/>
      <c r="G2" s="14" t="s">
        <v>29</v>
      </c>
      <c r="H2" s="14"/>
      <c r="I2" s="14"/>
      <c r="J2" s="14"/>
      <c r="K2" s="13">
        <v>2</v>
      </c>
      <c r="M2" s="11"/>
      <c r="R2" s="11">
        <v>12</v>
      </c>
      <c r="S2" s="18">
        <v>2</v>
      </c>
    </row>
    <row r="3" spans="1:19" ht="14.25" x14ac:dyDescent="0.2">
      <c r="A3" s="14" t="s">
        <v>23</v>
      </c>
      <c r="B3" s="14"/>
      <c r="C3" s="16" t="s">
        <v>52</v>
      </c>
      <c r="D3" s="14" t="s">
        <v>25</v>
      </c>
      <c r="E3" s="14">
        <v>1</v>
      </c>
      <c r="F3" s="14"/>
      <c r="G3" s="14"/>
      <c r="H3" s="14"/>
      <c r="I3" s="14"/>
      <c r="J3" s="14"/>
      <c r="K3" s="14"/>
      <c r="M3" s="11"/>
      <c r="R3" s="11">
        <v>10</v>
      </c>
      <c r="S3" s="18">
        <v>1.2</v>
      </c>
    </row>
    <row r="4" spans="1:19" ht="14.25" x14ac:dyDescent="0.2">
      <c r="A4" s="14" t="s">
        <v>19</v>
      </c>
      <c r="B4" s="14"/>
      <c r="C4" s="14">
        <v>480</v>
      </c>
      <c r="D4" s="14"/>
      <c r="E4" s="14"/>
      <c r="F4" s="14"/>
      <c r="G4" s="14"/>
      <c r="H4" s="14"/>
      <c r="I4" s="14"/>
      <c r="J4" s="14"/>
      <c r="K4" s="14"/>
      <c r="R4" s="11">
        <v>8</v>
      </c>
      <c r="S4" s="18">
        <v>0.78</v>
      </c>
    </row>
    <row r="5" spans="1:19" ht="14.25" x14ac:dyDescent="0.2">
      <c r="A5" s="14" t="s">
        <v>20</v>
      </c>
      <c r="B5" s="14"/>
      <c r="C5" s="14" t="s">
        <v>21</v>
      </c>
      <c r="D5" s="13">
        <v>4</v>
      </c>
      <c r="E5" s="14" t="s">
        <v>22</v>
      </c>
      <c r="F5" s="19">
        <f>IF(D5="","",VLOOKUP(D5,R1:S10,2,FALSE))</f>
        <v>0.31</v>
      </c>
      <c r="G5" s="14"/>
      <c r="H5" s="14"/>
      <c r="I5" s="14"/>
      <c r="J5" s="14"/>
      <c r="K5" s="14"/>
      <c r="R5" s="11">
        <v>6</v>
      </c>
      <c r="S5" s="18">
        <v>0.49</v>
      </c>
    </row>
    <row r="6" spans="1:19" ht="14.25" x14ac:dyDescent="0.2">
      <c r="A6" s="14"/>
      <c r="B6" s="14"/>
      <c r="C6" s="14" t="s">
        <v>21</v>
      </c>
      <c r="D6" s="13"/>
      <c r="E6" s="14" t="s">
        <v>22</v>
      </c>
      <c r="F6" s="13"/>
      <c r="G6" s="14"/>
      <c r="H6" s="14"/>
      <c r="I6" s="14"/>
      <c r="J6" s="14"/>
      <c r="K6" s="14"/>
      <c r="R6" s="11">
        <v>4</v>
      </c>
      <c r="S6" s="18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1">
        <v>2</v>
      </c>
      <c r="S7" s="18">
        <v>0.19</v>
      </c>
    </row>
    <row r="8" spans="1:19" x14ac:dyDescent="0.2">
      <c r="A8" s="4" t="s">
        <v>13</v>
      </c>
      <c r="B8" s="10">
        <v>480</v>
      </c>
      <c r="C8" s="34" t="s">
        <v>16</v>
      </c>
      <c r="D8" s="35"/>
      <c r="E8" s="35"/>
      <c r="F8" s="35"/>
      <c r="G8" s="35"/>
      <c r="H8" s="15">
        <v>2.4</v>
      </c>
      <c r="I8" s="36" t="s">
        <v>11</v>
      </c>
      <c r="J8" s="37"/>
      <c r="K8" s="2" t="s">
        <v>30</v>
      </c>
      <c r="R8" s="17" t="s">
        <v>26</v>
      </c>
      <c r="S8" s="18">
        <v>0.12</v>
      </c>
    </row>
    <row r="9" spans="1:19" x14ac:dyDescent="0.2">
      <c r="A9" s="5"/>
      <c r="B9" s="6"/>
      <c r="C9" s="34" t="s">
        <v>14</v>
      </c>
      <c r="D9" s="35"/>
      <c r="E9" s="35"/>
      <c r="F9" s="35"/>
      <c r="G9" s="35"/>
      <c r="H9" s="15">
        <v>1.56</v>
      </c>
      <c r="I9" s="36" t="s">
        <v>11</v>
      </c>
      <c r="J9" s="37"/>
      <c r="K9" s="3"/>
      <c r="R9" s="17" t="s">
        <v>27</v>
      </c>
      <c r="S9" s="18">
        <v>0.1</v>
      </c>
    </row>
    <row r="10" spans="1:19" x14ac:dyDescent="0.2">
      <c r="A10" s="5"/>
      <c r="B10" s="6"/>
      <c r="C10" s="7" t="s">
        <v>15</v>
      </c>
      <c r="D10" s="8"/>
      <c r="E10" s="8"/>
      <c r="F10" s="8"/>
      <c r="G10" s="8"/>
      <c r="H10" s="15">
        <v>0.98</v>
      </c>
      <c r="I10" s="9" t="s">
        <v>11</v>
      </c>
      <c r="J10" s="10"/>
      <c r="K10" s="3"/>
      <c r="R10" s="17" t="s">
        <v>28</v>
      </c>
      <c r="S10">
        <v>7.9000000000000001E-2</v>
      </c>
    </row>
    <row r="11" spans="1:19" x14ac:dyDescent="0.2">
      <c r="A11" s="5"/>
      <c r="B11" s="6"/>
      <c r="C11" s="7" t="s">
        <v>12</v>
      </c>
      <c r="D11" s="8"/>
      <c r="E11" s="8"/>
      <c r="F11" s="8"/>
      <c r="G11" s="8"/>
      <c r="H11" s="15">
        <v>0.62</v>
      </c>
      <c r="I11" s="9" t="s">
        <v>11</v>
      </c>
      <c r="J11" s="10"/>
      <c r="K11" s="3"/>
      <c r="R11" s="12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2"/>
    </row>
    <row r="13" spans="1:19" x14ac:dyDescent="0.2">
      <c r="A13" s="38" t="s">
        <v>2</v>
      </c>
      <c r="B13" s="39"/>
      <c r="C13" s="39"/>
      <c r="D13" s="38" t="s">
        <v>7</v>
      </c>
      <c r="E13" s="39"/>
      <c r="F13" s="29" t="s">
        <v>18</v>
      </c>
      <c r="G13" s="31" t="s">
        <v>1</v>
      </c>
      <c r="H13" s="38" t="s">
        <v>8</v>
      </c>
      <c r="I13" s="39"/>
      <c r="J13" s="31" t="s">
        <v>10</v>
      </c>
      <c r="K13" s="31" t="s">
        <v>5</v>
      </c>
      <c r="R13" s="12"/>
    </row>
    <row r="14" spans="1:19" ht="25.5" x14ac:dyDescent="0.2">
      <c r="A14" s="21" t="s">
        <v>3</v>
      </c>
      <c r="B14" s="21" t="s">
        <v>4</v>
      </c>
      <c r="C14" s="20" t="s">
        <v>17</v>
      </c>
      <c r="D14" s="21" t="s">
        <v>5</v>
      </c>
      <c r="E14" s="21" t="s">
        <v>6</v>
      </c>
      <c r="F14" s="30"/>
      <c r="G14" s="32"/>
      <c r="H14" s="22" t="s">
        <v>9</v>
      </c>
      <c r="I14" s="22" t="s">
        <v>6</v>
      </c>
      <c r="J14" s="32"/>
      <c r="K14" s="32"/>
      <c r="R14" s="12"/>
    </row>
    <row r="15" spans="1:19" x14ac:dyDescent="0.2">
      <c r="A15" s="23" t="s">
        <v>48</v>
      </c>
      <c r="B15" s="23" t="s">
        <v>47</v>
      </c>
      <c r="C15" s="24">
        <v>470</v>
      </c>
      <c r="D15" s="25">
        <v>0.17</v>
      </c>
      <c r="E15" s="25">
        <f>D15</f>
        <v>0.17</v>
      </c>
      <c r="F15" s="24">
        <f t="shared" ref="F15:F37" si="0">IF(E15="","",C15*E15)</f>
        <v>79.900000000000006</v>
      </c>
      <c r="G15" s="23">
        <v>4</v>
      </c>
      <c r="H15" s="25">
        <f>IF(G15="","",F15*(2*(VLOOKUP(G15,$R$1:$S$10,2,FALSE)))/1000)</f>
        <v>4.9538000000000006E-2</v>
      </c>
      <c r="I15" s="25">
        <f t="shared" ref="I15:I23" si="1">I16+H15</f>
        <v>9.6662897999999995</v>
      </c>
      <c r="J15" s="25">
        <f>IF(G15="","",I15/$B$8*100)</f>
        <v>2.0138103750000003</v>
      </c>
      <c r="K15" s="23" t="str">
        <f>IF(A15="","",A15)</f>
        <v>GR-17</v>
      </c>
      <c r="R15" s="12"/>
    </row>
    <row r="16" spans="1:19" x14ac:dyDescent="0.2">
      <c r="A16" s="23" t="str">
        <f>B15</f>
        <v>GR-16</v>
      </c>
      <c r="B16" s="23" t="s">
        <v>33</v>
      </c>
      <c r="C16" s="24">
        <v>208</v>
      </c>
      <c r="D16" s="25">
        <v>0.17</v>
      </c>
      <c r="E16" s="25">
        <f>E15+D16</f>
        <v>0.34</v>
      </c>
      <c r="F16" s="24">
        <f t="shared" si="0"/>
        <v>70.72</v>
      </c>
      <c r="G16" s="23">
        <v>4</v>
      </c>
      <c r="H16" s="25">
        <f t="shared" ref="H16:H37" si="2">IF(G16="","",F16*(2*(VLOOKUP(G16,$R$1:$S$10,2,FALSE)))/1000)</f>
        <v>4.3846399999999994E-2</v>
      </c>
      <c r="I16" s="25">
        <f t="shared" si="1"/>
        <v>9.6167517999999994</v>
      </c>
      <c r="J16" s="25">
        <f t="shared" ref="J16:J37" si="3">IF(G16="","",I16/$B$8*100)</f>
        <v>2.0034899583333332</v>
      </c>
      <c r="K16" s="23" t="str">
        <f t="shared" ref="K16:K37" si="4">IF(A16="","",A16)</f>
        <v>GR-16</v>
      </c>
    </row>
    <row r="17" spans="1:11" x14ac:dyDescent="0.2">
      <c r="A17" s="23" t="str">
        <f>B16</f>
        <v>GR-15</v>
      </c>
      <c r="B17" s="23" t="s">
        <v>31</v>
      </c>
      <c r="C17" s="24">
        <v>139</v>
      </c>
      <c r="D17" s="25">
        <v>0.17</v>
      </c>
      <c r="E17" s="25">
        <f t="shared" ref="E17:E27" si="5">E16+D17</f>
        <v>0.51</v>
      </c>
      <c r="F17" s="24">
        <f t="shared" si="0"/>
        <v>70.89</v>
      </c>
      <c r="G17" s="23">
        <v>4</v>
      </c>
      <c r="H17" s="25">
        <f t="shared" si="2"/>
        <v>4.3951799999999999E-2</v>
      </c>
      <c r="I17" s="25">
        <f>I21+H17</f>
        <v>9.5729053999999998</v>
      </c>
      <c r="J17" s="25">
        <f t="shared" si="3"/>
        <v>1.9943552916666667</v>
      </c>
      <c r="K17" s="23" t="str">
        <f t="shared" si="4"/>
        <v>GR-15</v>
      </c>
    </row>
    <row r="18" spans="1:11" x14ac:dyDescent="0.2">
      <c r="A18" s="23"/>
      <c r="B18" s="23"/>
      <c r="C18" s="24"/>
      <c r="D18" s="25"/>
      <c r="E18" s="25"/>
      <c r="F18" s="24"/>
      <c r="G18" s="23"/>
      <c r="H18" s="25"/>
      <c r="I18" s="25"/>
      <c r="J18" s="25"/>
      <c r="K18" s="23"/>
    </row>
    <row r="19" spans="1:11" x14ac:dyDescent="0.2">
      <c r="A19" s="23" t="s">
        <v>49</v>
      </c>
      <c r="B19" s="23" t="s">
        <v>31</v>
      </c>
      <c r="C19" s="24">
        <v>29</v>
      </c>
      <c r="D19" s="25">
        <v>0.17</v>
      </c>
      <c r="E19" s="25">
        <f>D19</f>
        <v>0.17</v>
      </c>
      <c r="F19" s="24">
        <f t="shared" si="0"/>
        <v>4.9300000000000006</v>
      </c>
      <c r="G19" s="23">
        <v>4</v>
      </c>
      <c r="H19" s="25">
        <f t="shared" si="2"/>
        <v>3.0566000000000005E-3</v>
      </c>
      <c r="I19" s="25">
        <f>I21+H19</f>
        <v>9.5320102000000002</v>
      </c>
      <c r="J19" s="25">
        <f t="shared" si="3"/>
        <v>1.9858354583333335</v>
      </c>
      <c r="K19" s="23" t="str">
        <f t="shared" si="4"/>
        <v>GR-14</v>
      </c>
    </row>
    <row r="20" spans="1:11" x14ac:dyDescent="0.2">
      <c r="A20" s="23"/>
      <c r="B20" s="23"/>
      <c r="C20" s="24"/>
      <c r="D20" s="25"/>
      <c r="E20" s="25"/>
      <c r="F20" s="24"/>
      <c r="G20" s="23"/>
      <c r="H20" s="25"/>
      <c r="I20" s="25"/>
      <c r="J20" s="25"/>
      <c r="K20" s="23"/>
    </row>
    <row r="21" spans="1:11" x14ac:dyDescent="0.2">
      <c r="A21" s="23" t="s">
        <v>31</v>
      </c>
      <c r="B21" s="23" t="s">
        <v>34</v>
      </c>
      <c r="C21" s="24">
        <v>308</v>
      </c>
      <c r="D21" s="25">
        <v>0</v>
      </c>
      <c r="E21" s="25">
        <f>E17+E19</f>
        <v>0.68</v>
      </c>
      <c r="F21" s="24">
        <f t="shared" si="0"/>
        <v>209.44000000000003</v>
      </c>
      <c r="G21" s="23">
        <v>4</v>
      </c>
      <c r="H21" s="25">
        <f t="shared" si="2"/>
        <v>0.12985279999999999</v>
      </c>
      <c r="I21" s="25">
        <f t="shared" si="1"/>
        <v>9.5289535999999995</v>
      </c>
      <c r="J21" s="25">
        <f t="shared" si="3"/>
        <v>1.9851986666666666</v>
      </c>
      <c r="K21" s="23" t="str">
        <f t="shared" si="4"/>
        <v>PB-2</v>
      </c>
    </row>
    <row r="22" spans="1:11" x14ac:dyDescent="0.2">
      <c r="A22" s="23" t="str">
        <f>B21</f>
        <v>GR-13</v>
      </c>
      <c r="B22" s="23" t="s">
        <v>35</v>
      </c>
      <c r="C22" s="24">
        <v>237</v>
      </c>
      <c r="D22" s="25">
        <v>1.38</v>
      </c>
      <c r="E22" s="25">
        <f t="shared" si="5"/>
        <v>2.06</v>
      </c>
      <c r="F22" s="24">
        <f t="shared" si="0"/>
        <v>488.22</v>
      </c>
      <c r="G22" s="23">
        <v>4</v>
      </c>
      <c r="H22" s="25">
        <f t="shared" si="2"/>
        <v>0.30269640000000003</v>
      </c>
      <c r="I22" s="25">
        <f t="shared" si="1"/>
        <v>9.3991007999999994</v>
      </c>
      <c r="J22" s="25">
        <f t="shared" si="3"/>
        <v>1.9581459999999999</v>
      </c>
      <c r="K22" s="23" t="str">
        <f t="shared" si="4"/>
        <v>GR-13</v>
      </c>
    </row>
    <row r="23" spans="1:11" x14ac:dyDescent="0.2">
      <c r="A23" s="23" t="str">
        <f>B22</f>
        <v>GR-12</v>
      </c>
      <c r="B23" s="23" t="s">
        <v>36</v>
      </c>
      <c r="C23" s="24">
        <v>160</v>
      </c>
      <c r="D23" s="25">
        <v>1.38</v>
      </c>
      <c r="E23" s="25">
        <f t="shared" si="5"/>
        <v>3.44</v>
      </c>
      <c r="F23" s="24">
        <f t="shared" si="0"/>
        <v>550.4</v>
      </c>
      <c r="G23" s="23">
        <v>4</v>
      </c>
      <c r="H23" s="25">
        <f t="shared" si="2"/>
        <v>0.341248</v>
      </c>
      <c r="I23" s="25">
        <f t="shared" si="1"/>
        <v>9.0964043999999991</v>
      </c>
      <c r="J23" s="25">
        <f t="shared" si="3"/>
        <v>1.8950842499999998</v>
      </c>
      <c r="K23" s="23" t="str">
        <f t="shared" si="4"/>
        <v>GR-12</v>
      </c>
    </row>
    <row r="24" spans="1:11" x14ac:dyDescent="0.2">
      <c r="A24" s="23" t="str">
        <f>B23</f>
        <v>GR-11</v>
      </c>
      <c r="B24" s="23" t="s">
        <v>32</v>
      </c>
      <c r="C24" s="24">
        <v>112</v>
      </c>
      <c r="D24" s="25">
        <v>0.17</v>
      </c>
      <c r="E24" s="25">
        <f t="shared" si="5"/>
        <v>3.61</v>
      </c>
      <c r="F24" s="24">
        <f t="shared" si="0"/>
        <v>404.32</v>
      </c>
      <c r="G24" s="23">
        <v>4</v>
      </c>
      <c r="H24" s="25">
        <f t="shared" si="2"/>
        <v>0.25067839999999997</v>
      </c>
      <c r="I24" s="25">
        <f>I29+H24</f>
        <v>8.7551563999999988</v>
      </c>
      <c r="J24" s="25">
        <f t="shared" si="3"/>
        <v>1.8239909166666666</v>
      </c>
      <c r="K24" s="23" t="str">
        <f t="shared" si="4"/>
        <v>GR-11</v>
      </c>
    </row>
    <row r="25" spans="1:11" x14ac:dyDescent="0.2">
      <c r="A25" s="23"/>
      <c r="B25" s="23"/>
      <c r="C25" s="24"/>
      <c r="D25" s="25"/>
      <c r="E25" s="25"/>
      <c r="F25" s="24"/>
      <c r="G25" s="23"/>
      <c r="H25" s="25"/>
      <c r="I25" s="25"/>
      <c r="J25" s="25"/>
      <c r="K25" s="23"/>
    </row>
    <row r="26" spans="1:11" x14ac:dyDescent="0.2">
      <c r="A26" s="23" t="s">
        <v>50</v>
      </c>
      <c r="B26" s="23" t="s">
        <v>37</v>
      </c>
      <c r="C26" s="24">
        <v>238</v>
      </c>
      <c r="D26" s="25">
        <v>1.38</v>
      </c>
      <c r="E26" s="25">
        <f>D26</f>
        <v>1.38</v>
      </c>
      <c r="F26" s="24">
        <f t="shared" si="0"/>
        <v>328.44</v>
      </c>
      <c r="G26" s="23">
        <v>4</v>
      </c>
      <c r="H26" s="25">
        <f t="shared" si="2"/>
        <v>0.2036328</v>
      </c>
      <c r="I26" s="25">
        <f>I27+H26</f>
        <v>9.3361211999999991</v>
      </c>
      <c r="J26" s="25">
        <f t="shared" si="3"/>
        <v>1.9450252499999998</v>
      </c>
      <c r="K26" s="23" t="str">
        <f t="shared" si="4"/>
        <v>GR-10</v>
      </c>
    </row>
    <row r="27" spans="1:11" x14ac:dyDescent="0.2">
      <c r="A27" s="23" t="s">
        <v>37</v>
      </c>
      <c r="B27" s="23" t="s">
        <v>32</v>
      </c>
      <c r="C27" s="24">
        <v>367</v>
      </c>
      <c r="D27" s="25">
        <v>1.38</v>
      </c>
      <c r="E27" s="25">
        <f t="shared" si="5"/>
        <v>2.76</v>
      </c>
      <c r="F27" s="24">
        <f t="shared" si="0"/>
        <v>1012.92</v>
      </c>
      <c r="G27" s="23">
        <v>4</v>
      </c>
      <c r="H27" s="25">
        <f t="shared" si="2"/>
        <v>0.62801039999999997</v>
      </c>
      <c r="I27" s="25">
        <f>I29+H27</f>
        <v>9.1324883999999997</v>
      </c>
      <c r="J27" s="25">
        <f t="shared" si="3"/>
        <v>1.9026017499999999</v>
      </c>
      <c r="K27" s="23" t="str">
        <f t="shared" si="4"/>
        <v>GR-9</v>
      </c>
    </row>
    <row r="28" spans="1:11" x14ac:dyDescent="0.2">
      <c r="A28" s="26"/>
      <c r="B28" s="26"/>
      <c r="C28" s="27"/>
      <c r="D28" s="28"/>
      <c r="E28" s="25"/>
      <c r="F28" s="24" t="str">
        <f t="shared" si="0"/>
        <v/>
      </c>
      <c r="G28" s="23"/>
      <c r="H28" s="25" t="str">
        <f t="shared" si="2"/>
        <v/>
      </c>
      <c r="I28" s="25"/>
      <c r="J28" s="25" t="str">
        <f t="shared" si="3"/>
        <v/>
      </c>
      <c r="K28" s="23"/>
    </row>
    <row r="29" spans="1:11" x14ac:dyDescent="0.2">
      <c r="A29" s="26" t="s">
        <v>32</v>
      </c>
      <c r="B29" s="26" t="s">
        <v>38</v>
      </c>
      <c r="C29" s="27">
        <v>66</v>
      </c>
      <c r="D29" s="28">
        <v>0</v>
      </c>
      <c r="E29" s="25">
        <f>E24+E27</f>
        <v>6.3699999999999992</v>
      </c>
      <c r="F29" s="24">
        <f t="shared" si="0"/>
        <v>420.41999999999996</v>
      </c>
      <c r="G29" s="23">
        <v>4</v>
      </c>
      <c r="H29" s="25">
        <f t="shared" si="2"/>
        <v>0.26066039999999996</v>
      </c>
      <c r="I29" s="25">
        <f t="shared" ref="I29:I35" si="6">I30+H29</f>
        <v>8.5044779999999989</v>
      </c>
      <c r="J29" s="25">
        <f t="shared" si="3"/>
        <v>1.7717662499999998</v>
      </c>
      <c r="K29" s="23" t="str">
        <f t="shared" si="4"/>
        <v>PB-5</v>
      </c>
    </row>
    <row r="30" spans="1:11" x14ac:dyDescent="0.2">
      <c r="A30" s="26" t="str">
        <f>B29</f>
        <v>GR-8</v>
      </c>
      <c r="B30" s="26" t="s">
        <v>39</v>
      </c>
      <c r="C30" s="27">
        <v>235</v>
      </c>
      <c r="D30" s="28">
        <v>0.17</v>
      </c>
      <c r="E30" s="25">
        <f>E29+D30</f>
        <v>6.5399999999999991</v>
      </c>
      <c r="F30" s="24">
        <f t="shared" si="0"/>
        <v>1536.8999999999999</v>
      </c>
      <c r="G30" s="23">
        <v>4</v>
      </c>
      <c r="H30" s="25">
        <f t="shared" si="2"/>
        <v>0.95287799999999989</v>
      </c>
      <c r="I30" s="25">
        <f t="shared" si="6"/>
        <v>8.2438175999999981</v>
      </c>
      <c r="J30" s="25">
        <f t="shared" si="3"/>
        <v>1.7174619999999994</v>
      </c>
      <c r="K30" s="23" t="str">
        <f t="shared" si="4"/>
        <v>GR-8</v>
      </c>
    </row>
    <row r="31" spans="1:11" x14ac:dyDescent="0.2">
      <c r="A31" s="26" t="str">
        <f t="shared" ref="A31:A36" si="7">B30</f>
        <v>GR-7</v>
      </c>
      <c r="B31" s="26" t="s">
        <v>40</v>
      </c>
      <c r="C31" s="27">
        <v>239</v>
      </c>
      <c r="D31" s="28">
        <v>0.17</v>
      </c>
      <c r="E31" s="25">
        <f t="shared" ref="E31:E37" si="8">E30+D31</f>
        <v>6.7099999999999991</v>
      </c>
      <c r="F31" s="24">
        <f t="shared" si="0"/>
        <v>1603.6899999999998</v>
      </c>
      <c r="G31" s="23">
        <v>4</v>
      </c>
      <c r="H31" s="25">
        <f t="shared" si="2"/>
        <v>0.99428779999999983</v>
      </c>
      <c r="I31" s="25">
        <f t="shared" si="6"/>
        <v>7.290939599999998</v>
      </c>
      <c r="J31" s="25">
        <f t="shared" si="3"/>
        <v>1.5189457499999997</v>
      </c>
      <c r="K31" s="23" t="str">
        <f t="shared" si="4"/>
        <v>GR-7</v>
      </c>
    </row>
    <row r="32" spans="1:11" x14ac:dyDescent="0.2">
      <c r="A32" s="26" t="str">
        <f t="shared" si="7"/>
        <v>GR-6</v>
      </c>
      <c r="B32" s="26" t="s">
        <v>41</v>
      </c>
      <c r="C32" s="27">
        <v>240</v>
      </c>
      <c r="D32" s="28">
        <v>0.17</v>
      </c>
      <c r="E32" s="25">
        <f t="shared" si="8"/>
        <v>6.879999999999999</v>
      </c>
      <c r="F32" s="24">
        <f t="shared" si="0"/>
        <v>1651.1999999999998</v>
      </c>
      <c r="G32" s="23">
        <v>4</v>
      </c>
      <c r="H32" s="25">
        <f t="shared" si="2"/>
        <v>1.023744</v>
      </c>
      <c r="I32" s="25">
        <f t="shared" si="6"/>
        <v>6.2966517999999985</v>
      </c>
      <c r="J32" s="25">
        <f t="shared" si="3"/>
        <v>1.311802458333333</v>
      </c>
      <c r="K32" s="23" t="str">
        <f t="shared" si="4"/>
        <v>GR-6</v>
      </c>
    </row>
    <row r="33" spans="1:11" x14ac:dyDescent="0.2">
      <c r="A33" s="26" t="str">
        <f t="shared" si="7"/>
        <v>GR-5</v>
      </c>
      <c r="B33" s="26" t="s">
        <v>42</v>
      </c>
      <c r="C33" s="27">
        <v>240</v>
      </c>
      <c r="D33" s="28">
        <v>0.17</v>
      </c>
      <c r="E33" s="25">
        <f t="shared" si="8"/>
        <v>7.0499999999999989</v>
      </c>
      <c r="F33" s="24">
        <f t="shared" si="0"/>
        <v>1691.9999999999998</v>
      </c>
      <c r="G33" s="23">
        <v>4</v>
      </c>
      <c r="H33" s="25">
        <f t="shared" si="2"/>
        <v>1.04904</v>
      </c>
      <c r="I33" s="25">
        <f t="shared" si="6"/>
        <v>5.2729077999999987</v>
      </c>
      <c r="J33" s="25">
        <f t="shared" si="3"/>
        <v>1.0985224583333331</v>
      </c>
      <c r="K33" s="23" t="str">
        <f t="shared" si="4"/>
        <v>GR-5</v>
      </c>
    </row>
    <row r="34" spans="1:11" x14ac:dyDescent="0.2">
      <c r="A34" s="26" t="str">
        <f t="shared" si="7"/>
        <v>GR-4</v>
      </c>
      <c r="B34" s="26" t="s">
        <v>43</v>
      </c>
      <c r="C34" s="27">
        <v>240</v>
      </c>
      <c r="D34" s="28">
        <v>0.17</v>
      </c>
      <c r="E34" s="25">
        <f t="shared" si="8"/>
        <v>7.2199999999999989</v>
      </c>
      <c r="F34" s="24">
        <f t="shared" si="0"/>
        <v>1732.7999999999997</v>
      </c>
      <c r="G34" s="23">
        <v>4</v>
      </c>
      <c r="H34" s="25">
        <f t="shared" si="2"/>
        <v>1.0743359999999997</v>
      </c>
      <c r="I34" s="25">
        <f t="shared" si="6"/>
        <v>4.223867799999999</v>
      </c>
      <c r="J34" s="25">
        <f t="shared" si="3"/>
        <v>0.87997245833333315</v>
      </c>
      <c r="K34" s="23" t="str">
        <f t="shared" si="4"/>
        <v>GR-4</v>
      </c>
    </row>
    <row r="35" spans="1:11" x14ac:dyDescent="0.2">
      <c r="A35" s="26" t="str">
        <f t="shared" si="7"/>
        <v>GR-3</v>
      </c>
      <c r="B35" s="26" t="s">
        <v>44</v>
      </c>
      <c r="C35" s="27">
        <v>240</v>
      </c>
      <c r="D35" s="28">
        <v>0.17</v>
      </c>
      <c r="E35" s="25">
        <f t="shared" si="8"/>
        <v>7.3899999999999988</v>
      </c>
      <c r="F35" s="24">
        <f t="shared" si="0"/>
        <v>1773.5999999999997</v>
      </c>
      <c r="G35" s="23">
        <v>4</v>
      </c>
      <c r="H35" s="25">
        <f t="shared" si="2"/>
        <v>1.0996319999999999</v>
      </c>
      <c r="I35" s="25">
        <f t="shared" si="6"/>
        <v>3.1495317999999992</v>
      </c>
      <c r="J35" s="25">
        <f t="shared" si="3"/>
        <v>0.65615245833333313</v>
      </c>
      <c r="K35" s="23" t="str">
        <f t="shared" si="4"/>
        <v>GR-3</v>
      </c>
    </row>
    <row r="36" spans="1:11" x14ac:dyDescent="0.2">
      <c r="A36" s="26" t="str">
        <f t="shared" si="7"/>
        <v>GR-2</v>
      </c>
      <c r="B36" s="26" t="s">
        <v>45</v>
      </c>
      <c r="C36" s="27">
        <v>240</v>
      </c>
      <c r="D36" s="28">
        <v>0.17</v>
      </c>
      <c r="E36" s="25">
        <f t="shared" si="8"/>
        <v>7.5599999999999987</v>
      </c>
      <c r="F36" s="24">
        <f t="shared" si="0"/>
        <v>1814.3999999999996</v>
      </c>
      <c r="G36" s="23">
        <v>4</v>
      </c>
      <c r="H36" s="25">
        <f t="shared" si="2"/>
        <v>1.1249279999999997</v>
      </c>
      <c r="I36" s="25">
        <f>I37+H36</f>
        <v>2.0498997999999995</v>
      </c>
      <c r="J36" s="25">
        <f t="shared" si="3"/>
        <v>0.42706245833333317</v>
      </c>
      <c r="K36" s="23" t="str">
        <f t="shared" si="4"/>
        <v>GR-2</v>
      </c>
    </row>
    <row r="37" spans="1:11" x14ac:dyDescent="0.2">
      <c r="A37" s="23" t="str">
        <f>B36</f>
        <v>GR-1</v>
      </c>
      <c r="B37" s="23" t="s">
        <v>46</v>
      </c>
      <c r="C37" s="24">
        <v>193</v>
      </c>
      <c r="D37" s="25">
        <v>0.17</v>
      </c>
      <c r="E37" s="25">
        <f t="shared" si="8"/>
        <v>7.7299999999999986</v>
      </c>
      <c r="F37" s="24">
        <f t="shared" si="0"/>
        <v>1491.8899999999996</v>
      </c>
      <c r="G37" s="23">
        <v>4</v>
      </c>
      <c r="H37" s="25">
        <f t="shared" si="2"/>
        <v>0.92497179999999979</v>
      </c>
      <c r="I37" s="25">
        <f>H37</f>
        <v>0.92497179999999979</v>
      </c>
      <c r="J37" s="25">
        <f t="shared" si="3"/>
        <v>0.1927024583333333</v>
      </c>
      <c r="K37" s="23" t="str">
        <f t="shared" si="4"/>
        <v>GR-1</v>
      </c>
    </row>
    <row r="38" spans="1:11" x14ac:dyDescent="0.2"/>
    <row r="39" spans="1:11" hidden="1" x14ac:dyDescent="0.2">
      <c r="A39" s="6">
        <v>120</v>
      </c>
    </row>
    <row r="40" spans="1:11" hidden="1" x14ac:dyDescent="0.2">
      <c r="A40" s="6">
        <v>240</v>
      </c>
      <c r="B40" s="6"/>
      <c r="D40" s="12"/>
    </row>
    <row r="41" spans="1:11" hidden="1" x14ac:dyDescent="0.2">
      <c r="A41" s="6">
        <v>480</v>
      </c>
      <c r="B41" s="12"/>
      <c r="D41" s="12"/>
    </row>
    <row r="42" spans="1:11" x14ac:dyDescent="0.2"/>
    <row r="43" spans="1:11" x14ac:dyDescent="0.2"/>
    <row r="44" spans="1:11" x14ac:dyDescent="0.2"/>
    <row r="45" spans="1:11" x14ac:dyDescent="0.2"/>
    <row r="46" spans="1:11" x14ac:dyDescent="0.2"/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phoneticPr fontId="6" type="noConversion"/>
  <dataValidations disablePrompts="1" count="2">
    <dataValidation type="list" allowBlank="1" showInputMessage="1" showErrorMessage="1" sqref="B8" xr:uid="{00000000-0002-0000-0000-000000000000}">
      <formula1>$A$39:$A$41</formula1>
    </dataValidation>
    <dataValidation type="list" allowBlank="1" showInputMessage="1" showErrorMessage="1" sqref="D5:D6 G15:G37" xr:uid="{00000000-0002-0000-0000-000001000000}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5566A9EF6F54D81FD85FDE38B1A10" ma:contentTypeVersion="9" ma:contentTypeDescription="Create a new document." ma:contentTypeScope="" ma:versionID="65d02c62c6ba6a791774631a983a4334">
  <xsd:schema xmlns:xsd="http://www.w3.org/2001/XMLSchema" xmlns:xs="http://www.w3.org/2001/XMLSchema" xmlns:p="http://schemas.microsoft.com/office/2006/metadata/properties" xmlns:ns2="cdf5cfbf-cf86-4eb7-ac31-a9fd0075546e" targetNamespace="http://schemas.microsoft.com/office/2006/metadata/properties" ma:root="true" ma:fieldsID="5769d7150f2363f74b93521d7e0a0866" ns2:_=""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568D6C-51A5-40F6-A532-7C6BAC697F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990DDF-75FE-4513-BE8D-2917F8F114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BFCE8F8-37CB-4E29-AEDE-09EFF7D0C1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Circuit TN</vt:lpstr>
      <vt:lpstr>'Circuit TN'!Print_Area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Voltage Drop Calculations</dc:title>
  <dc:creator>ms consultants, inc.</dc:creator>
  <cp:lastModifiedBy>Ryan, Kevin</cp:lastModifiedBy>
  <cp:lastPrinted>2016-04-12T14:20:22Z</cp:lastPrinted>
  <dcterms:created xsi:type="dcterms:W3CDTF">2000-12-11T14:28:56Z</dcterms:created>
  <dcterms:modified xsi:type="dcterms:W3CDTF">2025-10-21T18:02:20Z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0x01010077A5566A9EF6F54D81FD85FDE38B1A10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